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ila\Documents\All Saints\Warden\Finance\2021 BUDGET\"/>
    </mc:Choice>
  </mc:AlternateContent>
  <xr:revisionPtr revIDLastSave="0" documentId="13_ncr:1_{D36107CA-1A36-4122-99C7-2D4E29F4F920}" xr6:coauthVersionLast="46" xr6:coauthVersionMax="46" xr10:uidLastSave="{00000000-0000-0000-0000-000000000000}"/>
  <bookViews>
    <workbookView xWindow="-120" yWindow="-120" windowWidth="29040" windowHeight="15840" xr2:uid="{080316E7-9BC9-4A2A-8371-568AFFA08B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  <c r="E87" i="1"/>
  <c r="E76" i="1"/>
  <c r="E69" i="1"/>
  <c r="E63" i="1"/>
  <c r="E56" i="1"/>
  <c r="E48" i="1"/>
  <c r="E35" i="1"/>
  <c r="E23" i="1"/>
  <c r="E15" i="1"/>
  <c r="E10" i="1"/>
  <c r="E25" i="1" s="1"/>
  <c r="D94" i="1"/>
  <c r="C94" i="1"/>
  <c r="B94" i="1"/>
  <c r="D87" i="1"/>
  <c r="C87" i="1"/>
  <c r="B87" i="1"/>
  <c r="D76" i="1"/>
  <c r="C76" i="1"/>
  <c r="B76" i="1"/>
  <c r="E72" i="1"/>
  <c r="D72" i="1"/>
  <c r="C72" i="1"/>
  <c r="B72" i="1"/>
  <c r="D69" i="1"/>
  <c r="C69" i="1"/>
  <c r="B69" i="1"/>
  <c r="E65" i="1"/>
  <c r="D63" i="1"/>
  <c r="C63" i="1"/>
  <c r="B63" i="1"/>
  <c r="D56" i="1"/>
  <c r="C56" i="1"/>
  <c r="B56" i="1"/>
  <c r="D48" i="1"/>
  <c r="C48" i="1"/>
  <c r="B48" i="1"/>
  <c r="D35" i="1"/>
  <c r="C35" i="1"/>
  <c r="B35" i="1"/>
  <c r="D23" i="1"/>
  <c r="C23" i="1"/>
  <c r="B23" i="1"/>
  <c r="D15" i="1"/>
  <c r="C15" i="1"/>
  <c r="B15" i="1"/>
  <c r="D10" i="1"/>
  <c r="D25" i="1" s="1"/>
  <c r="C10" i="1"/>
  <c r="B10" i="1"/>
  <c r="B25" i="1" s="1"/>
  <c r="E96" i="1" l="1"/>
  <c r="E98" i="1" s="1"/>
  <c r="B96" i="1"/>
  <c r="B98" i="1" s="1"/>
  <c r="C96" i="1"/>
  <c r="C25" i="1"/>
  <c r="D96" i="1"/>
  <c r="D98" i="1" s="1"/>
  <c r="C98" i="1" l="1"/>
</calcChain>
</file>

<file path=xl/sharedStrings.xml><?xml version="1.0" encoding="utf-8"?>
<sst xmlns="http://schemas.openxmlformats.org/spreadsheetml/2006/main" count="140" uniqueCount="112">
  <si>
    <t>COVID</t>
  </si>
  <si>
    <t>Budget</t>
  </si>
  <si>
    <t>Actual</t>
  </si>
  <si>
    <t xml:space="preserve">Budget </t>
  </si>
  <si>
    <t>Income</t>
  </si>
  <si>
    <t>Collections</t>
  </si>
  <si>
    <t>Open Giving &amp; Other Gifts</t>
  </si>
  <si>
    <t>Auto Debit/Envelope Givings</t>
  </si>
  <si>
    <t>Total Collections</t>
  </si>
  <si>
    <t>Rental</t>
  </si>
  <si>
    <t>AA Rentals</t>
  </si>
  <si>
    <t>Rental Other</t>
  </si>
  <si>
    <t>Total Rental</t>
  </si>
  <si>
    <t>Other Revenue</t>
  </si>
  <si>
    <t>Funeral Hospitality</t>
  </si>
  <si>
    <t>Interest &amp; Other Income</t>
  </si>
  <si>
    <t>Fundraising/Bazaar</t>
  </si>
  <si>
    <t>Portion of Diocesan Grant Deferred from 2018</t>
  </si>
  <si>
    <t>Diocesan Jubilee Payment</t>
  </si>
  <si>
    <t>Total Other Revenue</t>
  </si>
  <si>
    <t>RRF Dividend Income</t>
  </si>
  <si>
    <t>Total Income</t>
  </si>
  <si>
    <t>Budget Est.</t>
  </si>
  <si>
    <t>Expenses</t>
  </si>
  <si>
    <t>Worship</t>
  </si>
  <si>
    <t>Music</t>
  </si>
  <si>
    <t>Music tuning</t>
  </si>
  <si>
    <t>Liturgical Supplies</t>
  </si>
  <si>
    <t>Chancel Supplies</t>
  </si>
  <si>
    <t>Total Worship</t>
  </si>
  <si>
    <t>Administrative</t>
  </si>
  <si>
    <t>Audit fees</t>
  </si>
  <si>
    <t>Misc. Administrative Expense</t>
  </si>
  <si>
    <t>Website</t>
  </si>
  <si>
    <t>Photocopier</t>
  </si>
  <si>
    <t>Office supplies</t>
  </si>
  <si>
    <t>Postage</t>
  </si>
  <si>
    <t>Office Equipment</t>
  </si>
  <si>
    <t>Telephone</t>
  </si>
  <si>
    <t>Internet Charges</t>
  </si>
  <si>
    <t>Bank Charges</t>
  </si>
  <si>
    <t>Total Administration Expenses</t>
  </si>
  <si>
    <t>Personnel</t>
  </si>
  <si>
    <t>Payroll expenses</t>
  </si>
  <si>
    <t>Clergy</t>
  </si>
  <si>
    <t>Deacons</t>
  </si>
  <si>
    <t>Non-clergy</t>
  </si>
  <si>
    <t>W.S.I. B.</t>
  </si>
  <si>
    <t>Total Personnel</t>
  </si>
  <si>
    <t>Property</t>
  </si>
  <si>
    <t>Insurance</t>
  </si>
  <si>
    <t>Maintenance supplies</t>
  </si>
  <si>
    <t>Property maintenance</t>
  </si>
  <si>
    <t>Utilities</t>
  </si>
  <si>
    <t>Total Property</t>
  </si>
  <si>
    <t>Synod Allotment and Synod Attendance</t>
  </si>
  <si>
    <t>Lay Ministry Training / Support</t>
  </si>
  <si>
    <t>New Ministry Initiative Expense</t>
  </si>
  <si>
    <t>Total Other Ministries</t>
  </si>
  <si>
    <t>Stewardship/NewcomerEducation</t>
  </si>
  <si>
    <t>Total Membership</t>
  </si>
  <si>
    <t>Faith Development/Evangelism</t>
  </si>
  <si>
    <t>Youth Ministry and Sunday School</t>
  </si>
  <si>
    <t>Total Learning</t>
  </si>
  <si>
    <t xml:space="preserve">  Other ministries</t>
  </si>
  <si>
    <t>Sunday Hospitality</t>
  </si>
  <si>
    <t>Special Occasions</t>
  </si>
  <si>
    <t>Funeral Reception</t>
  </si>
  <si>
    <t>Parish training</t>
  </si>
  <si>
    <t>Other</t>
  </si>
  <si>
    <t xml:space="preserve">Fellowship  </t>
  </si>
  <si>
    <t>Fundraising</t>
  </si>
  <si>
    <t>Card Ministry</t>
  </si>
  <si>
    <t>Total Fellowship</t>
  </si>
  <si>
    <t>Outreach</t>
  </si>
  <si>
    <t>Faith works</t>
  </si>
  <si>
    <t>Other ministries</t>
  </si>
  <si>
    <t>Clergy Discretionary</t>
  </si>
  <si>
    <t>Total Outreach</t>
  </si>
  <si>
    <t>Total Expenses</t>
  </si>
  <si>
    <t>Budget Comparison 2019-2020 and Proposed Budget 2021</t>
  </si>
  <si>
    <t>Surplus(Deficit)</t>
  </si>
  <si>
    <t>Transfer from Operating Reserve to Balance Budget</t>
  </si>
  <si>
    <t>Net Surplus (deficit)</t>
  </si>
  <si>
    <t>Based on 2020 actuals less 2 one time $10k donations</t>
  </si>
  <si>
    <t>Based on Joyful Giving Returns</t>
  </si>
  <si>
    <t>Estimated one night per week for 6 months</t>
  </si>
  <si>
    <t>Estimated Based on 2019 rental income</t>
  </si>
  <si>
    <t>Based on 2020 Actuals</t>
  </si>
  <si>
    <t>Estimate based on 2019 Actuals. Likely lower</t>
  </si>
  <si>
    <t xml:space="preserve"> Based on 2020 Dividends Received</t>
  </si>
  <si>
    <t>No change from 2020 budget. Likely lower</t>
  </si>
  <si>
    <t>Estimated Based on 2020 Actual Cost</t>
  </si>
  <si>
    <t>No change from 2020</t>
  </si>
  <si>
    <t xml:space="preserve">No change from 2020. </t>
  </si>
  <si>
    <t>No change from 2020. Based on lease and usage.</t>
  </si>
  <si>
    <t xml:space="preserve"> F/T incumbent and Associate @ 12 units per month </t>
  </si>
  <si>
    <t>0% COLA per Diocesan Memo</t>
  </si>
  <si>
    <t>Actual Premium based on WSIB Memo</t>
  </si>
  <si>
    <t>Addition to cover Deacon's Expenses</t>
  </si>
  <si>
    <t>2021 Premium Premium and Brokerage Fee</t>
  </si>
  <si>
    <t>No change from 2020. Likely Lower</t>
  </si>
  <si>
    <t>Parish Zoom Accounts</t>
  </si>
  <si>
    <t>Includes upgrade to Parish Database system</t>
  </si>
  <si>
    <t>Virtual Synod in 2021</t>
  </si>
  <si>
    <t>Planned initiatives for 2021</t>
  </si>
  <si>
    <t>No change from 2020. Likely lower</t>
  </si>
  <si>
    <t>No change from 2020. Hopefully Induction and Ordinations</t>
  </si>
  <si>
    <t>No change from 2020. Likely lower.</t>
  </si>
  <si>
    <t xml:space="preserve">No change from 2020. Cost dependent on Bazaaar </t>
  </si>
  <si>
    <t>Decreased by $43,000 from 2020 Actuals</t>
  </si>
  <si>
    <t>Estimated Income decreased by $25,689 from 2020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</si>
</sst>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43" fontId="3" fillId="0" borderId="0" xfId="1" applyFont="1"/>
    <xf numFmtId="0" fontId="3" fillId="2" borderId="3" xfId="0" applyFont="1" applyFill="1" applyBorder="1"/>
    <xf numFmtId="43" fontId="3" fillId="0" borderId="0" xfId="1" applyFont="1" applyAlignment="1">
      <alignment horizontal="right"/>
    </xf>
    <xf numFmtId="43" fontId="3" fillId="2" borderId="3" xfId="0" applyNumberFormat="1" applyFont="1" applyFill="1" applyBorder="1" applyAlignment="1">
      <alignment horizontal="right"/>
    </xf>
    <xf numFmtId="43" fontId="3" fillId="0" borderId="0" xfId="1" applyFont="1" applyBorder="1" applyAlignment="1">
      <alignment horizontal="right"/>
    </xf>
    <xf numFmtId="43" fontId="3" fillId="0" borderId="4" xfId="1" applyFont="1" applyBorder="1" applyAlignment="1">
      <alignment horizontal="right"/>
    </xf>
    <xf numFmtId="43" fontId="6" fillId="0" borderId="5" xfId="1" applyFont="1" applyBorder="1" applyAlignment="1">
      <alignment horizontal="right"/>
    </xf>
    <xf numFmtId="43" fontId="6" fillId="0" borderId="6" xfId="1" applyFont="1" applyBorder="1" applyAlignment="1">
      <alignment horizontal="right"/>
    </xf>
    <xf numFmtId="43" fontId="6" fillId="3" borderId="7" xfId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3" fontId="6" fillId="0" borderId="8" xfId="1" applyFont="1" applyBorder="1" applyAlignment="1">
      <alignment horizontal="right"/>
    </xf>
    <xf numFmtId="43" fontId="6" fillId="0" borderId="0" xfId="1" applyFont="1" applyAlignment="1">
      <alignment horizontal="right"/>
    </xf>
    <xf numFmtId="43" fontId="6" fillId="2" borderId="3" xfId="1" applyFont="1" applyFill="1" applyBorder="1" applyAlignment="1">
      <alignment horizontal="right"/>
    </xf>
    <xf numFmtId="43" fontId="3" fillId="2" borderId="3" xfId="1" applyFont="1" applyFill="1" applyBorder="1" applyAlignment="1">
      <alignment horizontal="right"/>
    </xf>
    <xf numFmtId="0" fontId="8" fillId="0" borderId="0" xfId="0" applyFont="1"/>
    <xf numFmtId="43" fontId="8" fillId="2" borderId="2" xfId="1" applyFont="1" applyFill="1" applyBorder="1" applyAlignment="1">
      <alignment horizontal="right"/>
    </xf>
    <xf numFmtId="43" fontId="3" fillId="0" borderId="9" xfId="1" applyFont="1" applyBorder="1" applyAlignment="1">
      <alignment horizontal="right"/>
    </xf>
    <xf numFmtId="43" fontId="6" fillId="0" borderId="10" xfId="1" applyFont="1" applyBorder="1" applyAlignment="1">
      <alignment horizontal="right"/>
    </xf>
    <xf numFmtId="43" fontId="6" fillId="0" borderId="5" xfId="1" applyFont="1" applyBorder="1"/>
    <xf numFmtId="43" fontId="6" fillId="0" borderId="8" xfId="1" applyFont="1" applyBorder="1"/>
    <xf numFmtId="43" fontId="6" fillId="3" borderId="7" xfId="1" applyFont="1" applyFill="1" applyBorder="1"/>
    <xf numFmtId="0" fontId="9" fillId="4" borderId="0" xfId="0" applyFont="1" applyFill="1"/>
    <xf numFmtId="43" fontId="9" fillId="4" borderId="11" xfId="1" applyFont="1" applyFill="1" applyBorder="1" applyAlignment="1">
      <alignment horizontal="right"/>
    </xf>
    <xf numFmtId="0" fontId="3" fillId="2" borderId="1" xfId="0" applyFont="1" applyFill="1" applyBorder="1"/>
    <xf numFmtId="43" fontId="8" fillId="2" borderId="3" xfId="1" applyFont="1" applyFill="1" applyBorder="1"/>
    <xf numFmtId="43" fontId="3" fillId="0" borderId="0" xfId="1" applyFont="1" applyFill="1" applyAlignment="1">
      <alignment horizontal="right"/>
    </xf>
    <xf numFmtId="43" fontId="3" fillId="0" borderId="9" xfId="1" applyFont="1" applyFill="1" applyBorder="1" applyAlignment="1">
      <alignment horizontal="right"/>
    </xf>
    <xf numFmtId="43" fontId="3" fillId="2" borderId="3" xfId="1" applyFont="1" applyFill="1" applyBorder="1"/>
    <xf numFmtId="43" fontId="3" fillId="0" borderId="12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3" fontId="6" fillId="2" borderId="3" xfId="1" applyFont="1" applyFill="1" applyBorder="1"/>
    <xf numFmtId="43" fontId="3" fillId="0" borderId="12" xfId="1" applyFont="1" applyBorder="1" applyAlignment="1">
      <alignment horizontal="right"/>
    </xf>
    <xf numFmtId="43" fontId="6" fillId="0" borderId="0" xfId="1" applyFont="1" applyBorder="1" applyAlignment="1">
      <alignment horizontal="right"/>
    </xf>
    <xf numFmtId="43" fontId="6" fillId="2" borderId="1" xfId="1" applyFont="1" applyFill="1" applyBorder="1"/>
    <xf numFmtId="0" fontId="3" fillId="0" borderId="0" xfId="0" applyFont="1" applyAlignment="1">
      <alignment vertical="top"/>
    </xf>
    <xf numFmtId="43" fontId="3" fillId="0" borderId="0" xfId="1" applyFont="1" applyFill="1" applyAlignment="1">
      <alignment horizontal="right" vertical="top"/>
    </xf>
    <xf numFmtId="43" fontId="10" fillId="2" borderId="3" xfId="1" applyFont="1" applyFill="1" applyBorder="1" applyAlignment="1">
      <alignment vertical="top"/>
    </xf>
    <xf numFmtId="43" fontId="3" fillId="2" borderId="2" xfId="1" applyFont="1" applyFill="1" applyBorder="1"/>
    <xf numFmtId="43" fontId="3" fillId="0" borderId="13" xfId="1" applyFont="1" applyBorder="1"/>
    <xf numFmtId="43" fontId="6" fillId="0" borderId="10" xfId="1" applyFont="1" applyBorder="1"/>
    <xf numFmtId="43" fontId="6" fillId="0" borderId="0" xfId="1" applyFont="1"/>
    <xf numFmtId="43" fontId="3" fillId="0" borderId="0" xfId="1" applyFont="1" applyFill="1"/>
    <xf numFmtId="43" fontId="3" fillId="0" borderId="9" xfId="1" applyFont="1" applyFill="1" applyBorder="1"/>
    <xf numFmtId="43" fontId="3" fillId="0" borderId="12" xfId="1" applyFont="1" applyFill="1" applyBorder="1"/>
    <xf numFmtId="43" fontId="3" fillId="0" borderId="0" xfId="1" applyFont="1" applyFill="1" applyBorder="1"/>
    <xf numFmtId="43" fontId="3" fillId="0" borderId="12" xfId="1" applyFont="1" applyBorder="1"/>
    <xf numFmtId="43" fontId="3" fillId="0" borderId="0" xfId="1" applyFont="1" applyBorder="1"/>
    <xf numFmtId="43" fontId="3" fillId="0" borderId="9" xfId="1" applyFont="1" applyBorder="1"/>
    <xf numFmtId="0" fontId="6" fillId="0" borderId="0" xfId="0" applyFont="1" applyAlignment="1">
      <alignment horizontal="left"/>
    </xf>
    <xf numFmtId="43" fontId="6" fillId="0" borderId="0" xfId="1" applyFont="1" applyBorder="1"/>
    <xf numFmtId="43" fontId="3" fillId="0" borderId="4" xfId="1" applyFont="1" applyBorder="1"/>
    <xf numFmtId="43" fontId="9" fillId="4" borderId="7" xfId="1" applyFont="1" applyFill="1" applyBorder="1"/>
    <xf numFmtId="43" fontId="9" fillId="4" borderId="2" xfId="1" applyFont="1" applyFill="1" applyBorder="1"/>
    <xf numFmtId="0" fontId="5" fillId="0" borderId="0" xfId="0" applyFont="1"/>
    <xf numFmtId="164" fontId="9" fillId="4" borderId="0" xfId="0" applyNumberFormat="1" applyFont="1" applyFill="1" applyAlignment="1">
      <alignment horizontal="center"/>
    </xf>
    <xf numFmtId="164" fontId="9" fillId="4" borderId="0" xfId="0" applyNumberFormat="1" applyFont="1" applyFill="1"/>
    <xf numFmtId="43" fontId="3" fillId="0" borderId="0" xfId="0" applyNumberFormat="1" applyFont="1" applyAlignment="1">
      <alignment horizontal="center"/>
    </xf>
    <xf numFmtId="0" fontId="0" fillId="5" borderId="0" xfId="0" applyFill="1"/>
    <xf numFmtId="0" fontId="11" fillId="6" borderId="5" xfId="0" applyFont="1" applyFill="1" applyBorder="1"/>
    <xf numFmtId="0" fontId="0" fillId="6" borderId="5" xfId="0" applyFill="1" applyBorder="1"/>
    <xf numFmtId="43" fontId="9" fillId="4" borderId="14" xfId="1" applyFont="1" applyFill="1" applyBorder="1" applyAlignment="1">
      <alignment horizontal="right"/>
    </xf>
    <xf numFmtId="43" fontId="6" fillId="3" borderId="14" xfId="1" applyFont="1" applyFill="1" applyBorder="1"/>
    <xf numFmtId="4" fontId="12" fillId="0" borderId="0" xfId="0" applyNumberFormat="1" applyFont="1"/>
    <xf numFmtId="0" fontId="0" fillId="6" borderId="15" xfId="0" applyFill="1" applyBorder="1"/>
    <xf numFmtId="43" fontId="3" fillId="2" borderId="1" xfId="1" applyFont="1" applyFill="1" applyBorder="1"/>
    <xf numFmtId="43" fontId="6" fillId="2" borderId="1" xfId="1" applyFont="1" applyFill="1" applyBorder="1" applyAlignment="1">
      <alignment horizontal="right"/>
    </xf>
    <xf numFmtId="43" fontId="8" fillId="2" borderId="2" xfId="1" applyFont="1" applyFill="1" applyBorder="1"/>
    <xf numFmtId="0" fontId="3" fillId="2" borderId="1" xfId="0" applyFont="1" applyFill="1" applyBorder="1" applyAlignment="1">
      <alignment horizontal="right"/>
    </xf>
    <xf numFmtId="43" fontId="3" fillId="2" borderId="2" xfId="0" applyNumberFormat="1" applyFont="1" applyFill="1" applyBorder="1" applyAlignment="1">
      <alignment horizontal="right"/>
    </xf>
    <xf numFmtId="0" fontId="0" fillId="6" borderId="15" xfId="0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43" fontId="6" fillId="2" borderId="2" xfId="0" applyNumberFormat="1" applyFont="1" applyFill="1" applyBorder="1" applyAlignment="1">
      <alignment horizontal="right"/>
    </xf>
    <xf numFmtId="0" fontId="11" fillId="6" borderId="15" xfId="0" applyFont="1" applyFill="1" applyBorder="1"/>
    <xf numFmtId="43" fontId="6" fillId="2" borderId="2" xfId="1" applyFont="1" applyFill="1" applyBorder="1"/>
    <xf numFmtId="0" fontId="2" fillId="5" borderId="0" xfId="0" applyFont="1" applyFill="1" applyAlignment="1">
      <alignment horizontal="center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AA0E-D536-4871-A505-1B6289945DBD}">
  <sheetPr>
    <pageSetUpPr fitToPage="1"/>
  </sheetPr>
  <dimension ref="A1:F102"/>
  <sheetViews>
    <sheetView tabSelected="1" workbookViewId="0">
      <selection activeCell="A38" sqref="A38"/>
    </sheetView>
  </sheetViews>
  <sheetFormatPr defaultRowHeight="15" x14ac:dyDescent="0.25"/>
  <cols>
    <col min="1" max="1" width="52.140625" customWidth="1"/>
    <col min="2" max="2" width="13.85546875" customWidth="1"/>
    <col min="3" max="3" width="14.140625" customWidth="1"/>
    <col min="4" max="4" width="13.140625" customWidth="1"/>
    <col min="5" max="5" width="14.42578125" customWidth="1"/>
    <col min="6" max="6" width="52.7109375" customWidth="1"/>
  </cols>
  <sheetData>
    <row r="1" spans="1:6" ht="23.25" x14ac:dyDescent="0.35">
      <c r="A1" s="84" t="s">
        <v>80</v>
      </c>
      <c r="B1" s="85"/>
      <c r="C1" s="85"/>
      <c r="D1" s="85"/>
      <c r="E1" s="85"/>
      <c r="F1" s="67"/>
    </row>
    <row r="2" spans="1:6" ht="15.75" x14ac:dyDescent="0.25">
      <c r="A2" s="1"/>
      <c r="B2" s="2"/>
      <c r="C2" s="2"/>
      <c r="D2" s="2"/>
      <c r="E2" s="1"/>
    </row>
    <row r="3" spans="1:6" ht="16.5" thickBot="1" x14ac:dyDescent="0.3">
      <c r="A3" s="1"/>
      <c r="B3" s="3"/>
      <c r="C3" s="3"/>
      <c r="D3" s="4" t="s">
        <v>0</v>
      </c>
      <c r="E3" s="1"/>
    </row>
    <row r="4" spans="1:6" ht="15.75" x14ac:dyDescent="0.25">
      <c r="A4" s="1"/>
      <c r="B4" s="5" t="s">
        <v>2</v>
      </c>
      <c r="C4" s="5" t="s">
        <v>1</v>
      </c>
      <c r="D4" s="5" t="s">
        <v>2</v>
      </c>
      <c r="E4" s="5" t="s">
        <v>3</v>
      </c>
    </row>
    <row r="5" spans="1:6" ht="16.5" thickBot="1" x14ac:dyDescent="0.3">
      <c r="A5" s="1"/>
      <c r="B5" s="6">
        <v>2019</v>
      </c>
      <c r="C5" s="6">
        <v>2020</v>
      </c>
      <c r="D5" s="6">
        <v>2020</v>
      </c>
      <c r="E5" s="6">
        <v>2021</v>
      </c>
    </row>
    <row r="6" spans="1:6" ht="23.25" x14ac:dyDescent="0.35">
      <c r="A6" s="7" t="s">
        <v>4</v>
      </c>
      <c r="B6" s="8"/>
      <c r="C6" s="8"/>
      <c r="D6" s="8"/>
      <c r="E6" s="80"/>
    </row>
    <row r="7" spans="1:6" ht="15.75" x14ac:dyDescent="0.25">
      <c r="A7" s="9" t="s">
        <v>5</v>
      </c>
      <c r="B7" s="10"/>
      <c r="C7" s="10"/>
      <c r="D7" s="10"/>
      <c r="E7" s="11"/>
    </row>
    <row r="8" spans="1:6" ht="15.75" x14ac:dyDescent="0.25">
      <c r="A8" s="1" t="s">
        <v>6</v>
      </c>
      <c r="B8" s="12">
        <v>42238.62</v>
      </c>
      <c r="C8" s="12">
        <v>42000</v>
      </c>
      <c r="D8" s="12">
        <v>55167.93</v>
      </c>
      <c r="E8" s="13">
        <v>35000</v>
      </c>
      <c r="F8" s="79" t="s">
        <v>84</v>
      </c>
    </row>
    <row r="9" spans="1:6" ht="16.5" thickBot="1" x14ac:dyDescent="0.3">
      <c r="A9" s="1" t="s">
        <v>7</v>
      </c>
      <c r="B9" s="14">
        <v>310756.86</v>
      </c>
      <c r="C9" s="14">
        <v>278107</v>
      </c>
      <c r="D9" s="15">
        <v>274158</v>
      </c>
      <c r="E9" s="81">
        <v>251325</v>
      </c>
      <c r="F9" s="79" t="s">
        <v>85</v>
      </c>
    </row>
    <row r="10" spans="1:6" ht="16.5" thickBot="1" x14ac:dyDescent="0.3">
      <c r="A10" s="9" t="s">
        <v>8</v>
      </c>
      <c r="B10" s="16">
        <f>SUM(B8:B9)</f>
        <v>352995.48</v>
      </c>
      <c r="C10" s="16">
        <f>SUM(C8:C9)</f>
        <v>320107</v>
      </c>
      <c r="D10" s="17">
        <f>SUM(D8:D9)</f>
        <v>329325.93</v>
      </c>
      <c r="E10" s="18">
        <f>SUM(E8:E9)</f>
        <v>286325</v>
      </c>
      <c r="F10" s="82" t="s">
        <v>110</v>
      </c>
    </row>
    <row r="11" spans="1:6" ht="15.75" x14ac:dyDescent="0.25">
      <c r="A11" s="1"/>
      <c r="B11" s="12"/>
      <c r="C11" s="12"/>
      <c r="D11" s="12"/>
      <c r="E11" s="77"/>
    </row>
    <row r="12" spans="1:6" ht="15.75" x14ac:dyDescent="0.25">
      <c r="A12" s="9" t="s">
        <v>9</v>
      </c>
      <c r="B12" s="12"/>
      <c r="C12" s="12"/>
      <c r="D12" s="12"/>
      <c r="E12" s="19"/>
    </row>
    <row r="13" spans="1:6" ht="15.75" x14ac:dyDescent="0.25">
      <c r="A13" s="1" t="s">
        <v>10</v>
      </c>
      <c r="B13" s="14">
        <v>5120</v>
      </c>
      <c r="C13" s="14">
        <v>3120</v>
      </c>
      <c r="D13" s="14">
        <v>1300</v>
      </c>
      <c r="E13" s="13">
        <v>1200</v>
      </c>
      <c r="F13" s="73" t="s">
        <v>86</v>
      </c>
    </row>
    <row r="14" spans="1:6" ht="16.5" thickBot="1" x14ac:dyDescent="0.3">
      <c r="A14" s="1" t="s">
        <v>11</v>
      </c>
      <c r="B14" s="14">
        <v>1975</v>
      </c>
      <c r="C14" s="14">
        <v>1500</v>
      </c>
      <c r="D14" s="14">
        <v>775</v>
      </c>
      <c r="E14" s="78">
        <v>1500</v>
      </c>
      <c r="F14" s="73" t="s">
        <v>87</v>
      </c>
    </row>
    <row r="15" spans="1:6" ht="16.5" thickBot="1" x14ac:dyDescent="0.3">
      <c r="A15" s="9" t="s">
        <v>12</v>
      </c>
      <c r="B15" s="16">
        <f>SUM(B13:B14)</f>
        <v>7095</v>
      </c>
      <c r="C15" s="16">
        <f>SUM(C13:C14)</f>
        <v>4620</v>
      </c>
      <c r="D15" s="20">
        <f>SUM(D13:D14)</f>
        <v>2075</v>
      </c>
      <c r="E15" s="18">
        <f>SUM(E13:E14)</f>
        <v>2700</v>
      </c>
    </row>
    <row r="16" spans="1:6" ht="15.75" x14ac:dyDescent="0.25">
      <c r="A16" s="9"/>
      <c r="B16" s="21"/>
      <c r="C16" s="21"/>
      <c r="D16" s="21"/>
      <c r="E16" s="75"/>
    </row>
    <row r="17" spans="1:6" ht="15.75" x14ac:dyDescent="0.25">
      <c r="A17" s="9" t="s">
        <v>13</v>
      </c>
      <c r="B17" s="21"/>
      <c r="C17" s="21"/>
      <c r="D17" s="21"/>
      <c r="E17" s="22"/>
    </row>
    <row r="18" spans="1:6" ht="15.75" x14ac:dyDescent="0.25">
      <c r="A18" s="1" t="s">
        <v>14</v>
      </c>
      <c r="B18" s="12">
        <v>600</v>
      </c>
      <c r="C18" s="12">
        <v>600</v>
      </c>
      <c r="D18" s="12">
        <v>550</v>
      </c>
      <c r="E18" s="23">
        <v>550</v>
      </c>
      <c r="F18" s="73" t="s">
        <v>88</v>
      </c>
    </row>
    <row r="19" spans="1:6" ht="15.75" x14ac:dyDescent="0.25">
      <c r="A19" s="1" t="s">
        <v>15</v>
      </c>
      <c r="B19" s="12">
        <v>352</v>
      </c>
      <c r="C19" s="12">
        <v>300</v>
      </c>
      <c r="D19" s="12">
        <v>190</v>
      </c>
      <c r="E19" s="23">
        <v>200</v>
      </c>
      <c r="F19" s="73" t="s">
        <v>88</v>
      </c>
    </row>
    <row r="20" spans="1:6" ht="15.75" x14ac:dyDescent="0.25">
      <c r="A20" s="1" t="s">
        <v>16</v>
      </c>
      <c r="B20" s="14">
        <v>25905.05</v>
      </c>
      <c r="C20" s="14">
        <v>24000</v>
      </c>
      <c r="D20" s="14">
        <v>911.36</v>
      </c>
      <c r="E20" s="23">
        <v>24000</v>
      </c>
      <c r="F20" s="73" t="s">
        <v>89</v>
      </c>
    </row>
    <row r="21" spans="1:6" ht="16.5" thickBot="1" x14ac:dyDescent="0.3">
      <c r="A21" s="24" t="s">
        <v>17</v>
      </c>
      <c r="B21" s="14">
        <v>10000</v>
      </c>
      <c r="C21" s="14">
        <v>0</v>
      </c>
      <c r="D21" s="14">
        <v>0</v>
      </c>
      <c r="E21" s="25"/>
    </row>
    <row r="22" spans="1:6" ht="16.5" thickBot="1" x14ac:dyDescent="0.3">
      <c r="A22" s="24" t="s">
        <v>18</v>
      </c>
      <c r="B22" s="14">
        <v>0</v>
      </c>
      <c r="C22" s="14">
        <v>0</v>
      </c>
      <c r="D22" s="26">
        <v>6411.65</v>
      </c>
      <c r="E22" s="25">
        <v>0</v>
      </c>
    </row>
    <row r="23" spans="1:6" ht="16.5" thickBot="1" x14ac:dyDescent="0.3">
      <c r="A23" s="9" t="s">
        <v>19</v>
      </c>
      <c r="B23" s="16">
        <f>SUM(B18:B22)</f>
        <v>36857.050000000003</v>
      </c>
      <c r="C23" s="16">
        <f>SUM(C18:C22)</f>
        <v>24900</v>
      </c>
      <c r="D23" s="27">
        <f>SUM(D18:D22)</f>
        <v>8063.01</v>
      </c>
      <c r="E23" s="18">
        <f>SUM(E18:E22)</f>
        <v>24750</v>
      </c>
      <c r="F23" s="73" t="s">
        <v>90</v>
      </c>
    </row>
    <row r="24" spans="1:6" ht="16.5" thickBot="1" x14ac:dyDescent="0.3">
      <c r="A24" s="9" t="s">
        <v>20</v>
      </c>
      <c r="B24" s="28">
        <v>21074.720000000001</v>
      </c>
      <c r="C24" s="28">
        <v>20000</v>
      </c>
      <c r="D24" s="29">
        <v>21593.48</v>
      </c>
      <c r="E24" s="30">
        <v>21593</v>
      </c>
    </row>
    <row r="25" spans="1:6" ht="16.5" thickBot="1" x14ac:dyDescent="0.3">
      <c r="A25" s="31" t="s">
        <v>21</v>
      </c>
      <c r="B25" s="32">
        <f>+(B10+B15+B23+B24)</f>
        <v>418022.25</v>
      </c>
      <c r="C25" s="32">
        <f>+(C10+C15+C23+C24)</f>
        <v>369627</v>
      </c>
      <c r="D25" s="32">
        <f>+(D10+D15+D23+D24)</f>
        <v>361057.42</v>
      </c>
      <c r="E25" s="70">
        <f>+E10+E15+E23+E24</f>
        <v>335368</v>
      </c>
      <c r="F25" s="68" t="s">
        <v>111</v>
      </c>
    </row>
    <row r="26" spans="1:6" ht="16.5" thickBot="1" x14ac:dyDescent="0.3">
      <c r="A26" s="1"/>
      <c r="B26" s="1"/>
      <c r="C26" s="1"/>
      <c r="D26" s="1"/>
      <c r="E26" s="33"/>
    </row>
    <row r="27" spans="1:6" ht="15.75" x14ac:dyDescent="0.25">
      <c r="A27" s="1"/>
      <c r="B27" s="5" t="s">
        <v>2</v>
      </c>
      <c r="C27" s="5" t="s">
        <v>1</v>
      </c>
      <c r="D27" s="5" t="s">
        <v>2</v>
      </c>
      <c r="E27" s="5" t="s">
        <v>22</v>
      </c>
    </row>
    <row r="28" spans="1:6" ht="16.5" thickBot="1" x14ac:dyDescent="0.3">
      <c r="A28" s="1"/>
      <c r="B28" s="6">
        <v>2019</v>
      </c>
      <c r="C28" s="6">
        <v>2020</v>
      </c>
      <c r="D28" s="6">
        <v>2020</v>
      </c>
      <c r="E28" s="6">
        <v>2021</v>
      </c>
    </row>
    <row r="29" spans="1:6" ht="23.25" x14ac:dyDescent="0.35">
      <c r="A29" s="7" t="s">
        <v>23</v>
      </c>
      <c r="B29" s="1"/>
      <c r="C29" s="1"/>
      <c r="D29" s="1"/>
      <c r="E29" s="33"/>
    </row>
    <row r="30" spans="1:6" ht="15.75" x14ac:dyDescent="0.25">
      <c r="A30" s="9" t="s">
        <v>24</v>
      </c>
      <c r="B30" s="1"/>
      <c r="C30" s="1"/>
      <c r="D30" s="1"/>
      <c r="E30" s="19"/>
    </row>
    <row r="31" spans="1:6" ht="15.75" x14ac:dyDescent="0.25">
      <c r="A31" s="1" t="s">
        <v>25</v>
      </c>
      <c r="B31" s="12">
        <v>2674.8</v>
      </c>
      <c r="C31" s="12">
        <v>2500</v>
      </c>
      <c r="D31" s="12">
        <v>1283.03</v>
      </c>
      <c r="E31" s="34">
        <v>2500</v>
      </c>
      <c r="F31" s="73" t="s">
        <v>91</v>
      </c>
    </row>
    <row r="32" spans="1:6" ht="15.75" x14ac:dyDescent="0.25">
      <c r="A32" s="1" t="s">
        <v>26</v>
      </c>
      <c r="B32" s="35">
        <v>2130.7600000000002</v>
      </c>
      <c r="C32" s="35">
        <v>2200</v>
      </c>
      <c r="D32" s="35">
        <v>1008.21</v>
      </c>
      <c r="E32" s="34">
        <v>2200</v>
      </c>
      <c r="F32" s="73" t="s">
        <v>91</v>
      </c>
    </row>
    <row r="33" spans="1:6" ht="15.75" x14ac:dyDescent="0.25">
      <c r="A33" s="1" t="s">
        <v>27</v>
      </c>
      <c r="B33" s="12">
        <v>1398.3</v>
      </c>
      <c r="C33" s="12">
        <v>1000</v>
      </c>
      <c r="D33" s="12">
        <v>632.30999999999995</v>
      </c>
      <c r="E33" s="34">
        <v>1000</v>
      </c>
      <c r="F33" s="73" t="s">
        <v>91</v>
      </c>
    </row>
    <row r="34" spans="1:6" ht="16.5" thickBot="1" x14ac:dyDescent="0.3">
      <c r="A34" s="1" t="s">
        <v>28</v>
      </c>
      <c r="B34" s="35">
        <v>509</v>
      </c>
      <c r="C34" s="35">
        <v>1000</v>
      </c>
      <c r="D34" s="36">
        <v>732.78</v>
      </c>
      <c r="E34" s="76">
        <v>1000</v>
      </c>
      <c r="F34" s="73" t="s">
        <v>91</v>
      </c>
    </row>
    <row r="35" spans="1:6" ht="16.5" thickBot="1" x14ac:dyDescent="0.3">
      <c r="A35" s="9" t="s">
        <v>29</v>
      </c>
      <c r="B35" s="16">
        <f>SUM(B31:B34)</f>
        <v>6712.8600000000006</v>
      </c>
      <c r="C35" s="16">
        <f>SUM(C31:C34)</f>
        <v>6700</v>
      </c>
      <c r="D35" s="27">
        <f>SUM(D31:D34)</f>
        <v>3656.33</v>
      </c>
      <c r="E35" s="18">
        <f>SUM(E31:E34)</f>
        <v>6700</v>
      </c>
    </row>
    <row r="36" spans="1:6" ht="15.75" x14ac:dyDescent="0.25">
      <c r="A36" s="9"/>
      <c r="B36" s="12"/>
      <c r="C36" s="12"/>
      <c r="D36" s="12"/>
      <c r="E36" s="74"/>
    </row>
    <row r="37" spans="1:6" ht="15.75" x14ac:dyDescent="0.25">
      <c r="A37" s="9" t="s">
        <v>30</v>
      </c>
      <c r="B37" s="12"/>
      <c r="C37" s="12"/>
      <c r="D37" s="12"/>
      <c r="E37" s="37"/>
    </row>
    <row r="38" spans="1:6" ht="15.75" x14ac:dyDescent="0.25">
      <c r="A38" s="1" t="s">
        <v>31</v>
      </c>
      <c r="B38" s="12">
        <v>7795.5</v>
      </c>
      <c r="C38" s="12">
        <v>8500</v>
      </c>
      <c r="D38" s="12">
        <v>7795.5</v>
      </c>
      <c r="E38" s="34">
        <v>8000</v>
      </c>
      <c r="F38" s="73" t="s">
        <v>92</v>
      </c>
    </row>
    <row r="39" spans="1:6" ht="15.75" x14ac:dyDescent="0.25">
      <c r="A39" s="1" t="s">
        <v>32</v>
      </c>
      <c r="B39" s="35">
        <v>323.83999999999997</v>
      </c>
      <c r="C39" s="35">
        <v>200</v>
      </c>
      <c r="D39" s="35">
        <v>685</v>
      </c>
      <c r="E39" s="34">
        <v>1000</v>
      </c>
      <c r="F39" s="73" t="s">
        <v>103</v>
      </c>
    </row>
    <row r="40" spans="1:6" ht="15.75" x14ac:dyDescent="0.25">
      <c r="A40" s="1" t="s">
        <v>33</v>
      </c>
      <c r="B40" s="35">
        <v>339.88</v>
      </c>
      <c r="C40" s="35">
        <v>340</v>
      </c>
      <c r="D40" s="35">
        <v>339.88</v>
      </c>
      <c r="E40" s="34">
        <v>340</v>
      </c>
      <c r="F40" s="73" t="s">
        <v>94</v>
      </c>
    </row>
    <row r="41" spans="1:6" ht="15.75" x14ac:dyDescent="0.25">
      <c r="A41" s="1" t="s">
        <v>34</v>
      </c>
      <c r="B41" s="12">
        <v>4153.97</v>
      </c>
      <c r="C41" s="12">
        <v>4600</v>
      </c>
      <c r="D41" s="12">
        <v>4659.8500000000004</v>
      </c>
      <c r="E41" s="34">
        <v>4700</v>
      </c>
      <c r="F41" s="73" t="s">
        <v>95</v>
      </c>
    </row>
    <row r="42" spans="1:6" ht="15.75" x14ac:dyDescent="0.25">
      <c r="A42" s="1" t="s">
        <v>35</v>
      </c>
      <c r="B42" s="12">
        <v>2099.9</v>
      </c>
      <c r="C42" s="12">
        <v>2300</v>
      </c>
      <c r="D42" s="12">
        <v>2282.38</v>
      </c>
      <c r="E42" s="34">
        <v>2300</v>
      </c>
      <c r="F42" s="73" t="s">
        <v>93</v>
      </c>
    </row>
    <row r="43" spans="1:6" ht="15.75" x14ac:dyDescent="0.25">
      <c r="A43" s="1" t="s">
        <v>36</v>
      </c>
      <c r="B43" s="35">
        <v>1414.57</v>
      </c>
      <c r="C43" s="35">
        <v>1300</v>
      </c>
      <c r="D43" s="35">
        <v>1002.35</v>
      </c>
      <c r="E43" s="34">
        <v>1300</v>
      </c>
      <c r="F43" s="73" t="s">
        <v>88</v>
      </c>
    </row>
    <row r="44" spans="1:6" ht="15.75" x14ac:dyDescent="0.25">
      <c r="A44" s="1" t="s">
        <v>37</v>
      </c>
      <c r="B44" s="12">
        <v>218</v>
      </c>
      <c r="C44" s="12">
        <v>500</v>
      </c>
      <c r="D44" s="12">
        <v>675.61</v>
      </c>
      <c r="E44" s="34">
        <v>500</v>
      </c>
      <c r="F44" s="73" t="s">
        <v>88</v>
      </c>
    </row>
    <row r="45" spans="1:6" ht="15.75" x14ac:dyDescent="0.25">
      <c r="A45" s="1" t="s">
        <v>38</v>
      </c>
      <c r="B45" s="35">
        <v>7777.44</v>
      </c>
      <c r="C45" s="35">
        <v>8100</v>
      </c>
      <c r="D45" s="35">
        <v>7383.13</v>
      </c>
      <c r="E45" s="34">
        <v>7500</v>
      </c>
      <c r="F45" s="73" t="s">
        <v>88</v>
      </c>
    </row>
    <row r="46" spans="1:6" ht="15.75" x14ac:dyDescent="0.25">
      <c r="A46" s="1" t="s">
        <v>39</v>
      </c>
      <c r="B46" s="12">
        <v>2123.16</v>
      </c>
      <c r="C46" s="12">
        <v>2100</v>
      </c>
      <c r="D46" s="12">
        <v>2182.12</v>
      </c>
      <c r="E46" s="34">
        <v>2200</v>
      </c>
      <c r="F46" s="73" t="s">
        <v>93</v>
      </c>
    </row>
    <row r="47" spans="1:6" ht="16.5" thickBot="1" x14ac:dyDescent="0.3">
      <c r="A47" s="1" t="s">
        <v>40</v>
      </c>
      <c r="B47" s="38">
        <v>1006.28</v>
      </c>
      <c r="C47" s="39">
        <v>1200</v>
      </c>
      <c r="D47" s="36">
        <v>1061.42</v>
      </c>
      <c r="E47" s="76">
        <v>1100</v>
      </c>
      <c r="F47" s="73" t="s">
        <v>88</v>
      </c>
    </row>
    <row r="48" spans="1:6" ht="16.5" thickBot="1" x14ac:dyDescent="0.3">
      <c r="A48" s="9" t="s">
        <v>41</v>
      </c>
      <c r="B48" s="17">
        <f>SUM(B38:B47)</f>
        <v>27252.539999999997</v>
      </c>
      <c r="C48" s="16">
        <f>SUM(C38:C47)</f>
        <v>29140</v>
      </c>
      <c r="D48" s="27">
        <f>SUM(D38:D47)</f>
        <v>28067.239999999998</v>
      </c>
      <c r="E48" s="18">
        <f>SUM(E38:E47)</f>
        <v>28940</v>
      </c>
    </row>
    <row r="49" spans="1:6" ht="15.75" x14ac:dyDescent="0.25">
      <c r="A49" s="9"/>
      <c r="B49" s="21"/>
      <c r="C49" s="21"/>
      <c r="D49" s="21"/>
      <c r="E49" s="43"/>
    </row>
    <row r="50" spans="1:6" ht="15.75" x14ac:dyDescent="0.25">
      <c r="A50" s="9" t="s">
        <v>42</v>
      </c>
      <c r="B50" s="12"/>
      <c r="C50" s="12"/>
      <c r="D50" s="12"/>
      <c r="E50" s="37"/>
    </row>
    <row r="51" spans="1:6" ht="15.75" x14ac:dyDescent="0.25">
      <c r="A51" s="1" t="s">
        <v>43</v>
      </c>
      <c r="B51" s="12">
        <v>12974.54</v>
      </c>
      <c r="C51" s="12">
        <v>13000</v>
      </c>
      <c r="D51" s="12">
        <v>13379.71</v>
      </c>
      <c r="E51" s="37">
        <v>13400</v>
      </c>
      <c r="F51" s="73" t="s">
        <v>88</v>
      </c>
    </row>
    <row r="52" spans="1:6" ht="15.75" x14ac:dyDescent="0.25">
      <c r="A52" s="1" t="s">
        <v>44</v>
      </c>
      <c r="B52" s="35">
        <v>95120.19</v>
      </c>
      <c r="C52" s="35">
        <v>84576</v>
      </c>
      <c r="D52" s="35">
        <v>29950.13</v>
      </c>
      <c r="E52" s="40">
        <v>114595</v>
      </c>
      <c r="F52" s="79" t="s">
        <v>96</v>
      </c>
    </row>
    <row r="53" spans="1:6" ht="15.75" x14ac:dyDescent="0.25">
      <c r="A53" s="1" t="s">
        <v>45</v>
      </c>
      <c r="B53" s="35">
        <v>0</v>
      </c>
      <c r="C53" s="35">
        <v>0</v>
      </c>
      <c r="D53" s="35">
        <v>22.8</v>
      </c>
      <c r="E53" s="37">
        <v>1000</v>
      </c>
      <c r="F53" s="79" t="s">
        <v>99</v>
      </c>
    </row>
    <row r="54" spans="1:6" ht="15.75" x14ac:dyDescent="0.25">
      <c r="A54" s="1" t="s">
        <v>46</v>
      </c>
      <c r="B54" s="35">
        <v>93114.72</v>
      </c>
      <c r="C54" s="35">
        <v>95464</v>
      </c>
      <c r="D54" s="35">
        <v>93799.44</v>
      </c>
      <c r="E54" s="40">
        <v>93800</v>
      </c>
      <c r="F54" s="73" t="s">
        <v>97</v>
      </c>
    </row>
    <row r="55" spans="1:6" ht="16.5" thickBot="1" x14ac:dyDescent="0.3">
      <c r="A55" s="1" t="s">
        <v>47</v>
      </c>
      <c r="B55" s="41">
        <v>458.56</v>
      </c>
      <c r="C55" s="14">
        <v>700</v>
      </c>
      <c r="D55" s="26">
        <v>455.96</v>
      </c>
      <c r="E55" s="83">
        <v>460</v>
      </c>
      <c r="F55" s="73" t="s">
        <v>98</v>
      </c>
    </row>
    <row r="56" spans="1:6" ht="16.5" thickBot="1" x14ac:dyDescent="0.3">
      <c r="A56" s="9" t="s">
        <v>48</v>
      </c>
      <c r="B56" s="16">
        <f>SUM(B51:B55)</f>
        <v>201668.01</v>
      </c>
      <c r="C56" s="16">
        <f>SUM(C51:C55)</f>
        <v>193740</v>
      </c>
      <c r="D56" s="20">
        <f>SUM(D51:D55)</f>
        <v>137608.04</v>
      </c>
      <c r="E56" s="30">
        <f>SUM(E51:E55)</f>
        <v>223255</v>
      </c>
    </row>
    <row r="57" spans="1:6" ht="15.75" x14ac:dyDescent="0.25">
      <c r="A57" s="9"/>
      <c r="B57" s="42"/>
      <c r="C57" s="42"/>
      <c r="D57" s="42"/>
      <c r="E57" s="43"/>
    </row>
    <row r="58" spans="1:6" ht="15.75" x14ac:dyDescent="0.25">
      <c r="A58" s="9" t="s">
        <v>49</v>
      </c>
      <c r="B58" s="12"/>
      <c r="C58" s="12"/>
      <c r="D58" s="12"/>
      <c r="E58" s="37"/>
    </row>
    <row r="59" spans="1:6" ht="15.75" x14ac:dyDescent="0.25">
      <c r="A59" s="44" t="s">
        <v>50</v>
      </c>
      <c r="B59" s="45">
        <v>14427.72</v>
      </c>
      <c r="C59" s="45">
        <v>18394.62</v>
      </c>
      <c r="D59" s="45">
        <v>18394.89</v>
      </c>
      <c r="E59" s="46">
        <v>21081.200000000001</v>
      </c>
      <c r="F59" s="73" t="s">
        <v>100</v>
      </c>
    </row>
    <row r="60" spans="1:6" ht="15.75" x14ac:dyDescent="0.25">
      <c r="A60" s="1" t="s">
        <v>51</v>
      </c>
      <c r="B60" s="35">
        <v>1352.26</v>
      </c>
      <c r="C60" s="35">
        <v>1300</v>
      </c>
      <c r="D60" s="35">
        <v>908.84</v>
      </c>
      <c r="E60" s="37">
        <v>1300</v>
      </c>
      <c r="F60" s="73" t="s">
        <v>101</v>
      </c>
    </row>
    <row r="61" spans="1:6" ht="15.75" x14ac:dyDescent="0.25">
      <c r="A61" s="1" t="s">
        <v>52</v>
      </c>
      <c r="B61" s="35">
        <v>25930.6</v>
      </c>
      <c r="C61" s="35">
        <v>20000</v>
      </c>
      <c r="D61" s="35">
        <v>27535.8</v>
      </c>
      <c r="E61" s="37">
        <v>20000</v>
      </c>
      <c r="F61" s="73" t="s">
        <v>93</v>
      </c>
    </row>
    <row r="62" spans="1:6" ht="16.5" thickBot="1" x14ac:dyDescent="0.3">
      <c r="A62" s="1" t="s">
        <v>53</v>
      </c>
      <c r="B62" s="14">
        <v>15387.33</v>
      </c>
      <c r="C62" s="14">
        <v>16000</v>
      </c>
      <c r="D62" s="41">
        <v>14191.23</v>
      </c>
      <c r="E62" s="47">
        <v>14500</v>
      </c>
      <c r="F62" s="73" t="s">
        <v>88</v>
      </c>
    </row>
    <row r="63" spans="1:6" ht="16.5" thickBot="1" x14ac:dyDescent="0.3">
      <c r="A63" s="9" t="s">
        <v>54</v>
      </c>
      <c r="B63" s="16">
        <f>SUM(B59:B62)</f>
        <v>57097.91</v>
      </c>
      <c r="C63" s="16">
        <f>SUM(C59:C62)</f>
        <v>55694.619999999995</v>
      </c>
      <c r="D63" s="20">
        <f>SUM(D59:D62)</f>
        <v>61030.759999999995</v>
      </c>
      <c r="E63" s="30">
        <f>SUM(E59:E62)</f>
        <v>56881.2</v>
      </c>
    </row>
    <row r="64" spans="1:6" ht="16.5" thickBot="1" x14ac:dyDescent="0.3">
      <c r="A64" s="1"/>
      <c r="B64" s="10"/>
      <c r="C64" s="10"/>
      <c r="D64" s="48"/>
      <c r="E64" s="37"/>
    </row>
    <row r="65" spans="1:6" ht="16.5" thickBot="1" x14ac:dyDescent="0.3">
      <c r="A65" s="9" t="s">
        <v>55</v>
      </c>
      <c r="B65" s="28">
        <v>72776.28</v>
      </c>
      <c r="C65" s="28">
        <v>67000</v>
      </c>
      <c r="D65" s="49">
        <v>50165.55</v>
      </c>
      <c r="E65" s="71">
        <f>SUM(66887)</f>
        <v>66887</v>
      </c>
      <c r="F65" s="69" t="s">
        <v>104</v>
      </c>
    </row>
    <row r="66" spans="1:6" ht="15.75" x14ac:dyDescent="0.25">
      <c r="A66" s="9"/>
      <c r="B66" s="50"/>
      <c r="C66" s="50"/>
      <c r="D66" s="50"/>
      <c r="E66" s="43"/>
    </row>
    <row r="67" spans="1:6" ht="15.75" x14ac:dyDescent="0.25">
      <c r="A67" s="1" t="s">
        <v>56</v>
      </c>
      <c r="B67" s="10">
        <v>579.77</v>
      </c>
      <c r="C67" s="10">
        <v>500</v>
      </c>
      <c r="D67" s="10">
        <v>66.53</v>
      </c>
      <c r="E67" s="37">
        <v>500</v>
      </c>
      <c r="F67" s="73" t="s">
        <v>93</v>
      </c>
    </row>
    <row r="68" spans="1:6" ht="16.5" thickBot="1" x14ac:dyDescent="0.3">
      <c r="A68" s="1" t="s">
        <v>57</v>
      </c>
      <c r="B68" s="51">
        <v>0</v>
      </c>
      <c r="C68" s="51">
        <v>500</v>
      </c>
      <c r="D68" s="52">
        <v>0</v>
      </c>
      <c r="E68" s="47">
        <v>500</v>
      </c>
      <c r="F68" s="73" t="s">
        <v>93</v>
      </c>
    </row>
    <row r="69" spans="1:6" ht="16.5" thickBot="1" x14ac:dyDescent="0.3">
      <c r="A69" s="9" t="s">
        <v>58</v>
      </c>
      <c r="B69" s="28">
        <f>SUM(B67:B68)</f>
        <v>579.77</v>
      </c>
      <c r="C69" s="28">
        <f>SUM(C67:C68)</f>
        <v>1000</v>
      </c>
      <c r="D69" s="29">
        <f>SUM(D67:D68)</f>
        <v>66.53</v>
      </c>
      <c r="E69" s="30">
        <f>SUM(E67:E68)</f>
        <v>1000</v>
      </c>
    </row>
    <row r="70" spans="1:6" ht="15.75" x14ac:dyDescent="0.25">
      <c r="A70" s="1"/>
      <c r="B70" s="50"/>
      <c r="C70" s="50"/>
      <c r="D70" s="50"/>
      <c r="E70" s="74"/>
    </row>
    <row r="71" spans="1:6" ht="16.5" thickBot="1" x14ac:dyDescent="0.3">
      <c r="A71" s="1" t="s">
        <v>59</v>
      </c>
      <c r="B71" s="53">
        <v>649.54</v>
      </c>
      <c r="C71" s="54">
        <v>1000</v>
      </c>
      <c r="D71" s="52">
        <v>728.68</v>
      </c>
      <c r="E71" s="47">
        <v>1000</v>
      </c>
      <c r="F71" s="73" t="s">
        <v>93</v>
      </c>
    </row>
    <row r="72" spans="1:6" ht="16.5" thickBot="1" x14ac:dyDescent="0.3">
      <c r="A72" s="9" t="s">
        <v>60</v>
      </c>
      <c r="B72" s="16">
        <f>SUM(B71)</f>
        <v>649.54</v>
      </c>
      <c r="C72" s="16">
        <f>SUM(C71)</f>
        <v>1000</v>
      </c>
      <c r="D72" s="20">
        <f>SUM(D71)</f>
        <v>728.68</v>
      </c>
      <c r="E72" s="18">
        <f>SUM(E71)</f>
        <v>1000</v>
      </c>
    </row>
    <row r="73" spans="1:6" ht="15.75" x14ac:dyDescent="0.25">
      <c r="A73" s="9"/>
      <c r="B73" s="50"/>
      <c r="C73" s="50"/>
      <c r="D73" s="50"/>
      <c r="E73" s="74"/>
    </row>
    <row r="74" spans="1:6" ht="15.75" x14ac:dyDescent="0.25">
      <c r="A74" s="1" t="s">
        <v>61</v>
      </c>
      <c r="B74" s="51">
        <v>2778.86</v>
      </c>
      <c r="C74" s="51">
        <v>0</v>
      </c>
      <c r="D74" s="51">
        <v>192.97</v>
      </c>
      <c r="E74" s="37">
        <v>400</v>
      </c>
      <c r="F74" s="73" t="s">
        <v>105</v>
      </c>
    </row>
    <row r="75" spans="1:6" ht="16.5" thickBot="1" x14ac:dyDescent="0.3">
      <c r="A75" s="1" t="s">
        <v>62</v>
      </c>
      <c r="B75" s="55">
        <v>0</v>
      </c>
      <c r="C75" s="56">
        <v>800</v>
      </c>
      <c r="D75" s="57">
        <v>13.51</v>
      </c>
      <c r="E75" s="47">
        <v>800</v>
      </c>
      <c r="F75" s="73" t="s">
        <v>93</v>
      </c>
    </row>
    <row r="76" spans="1:6" ht="16.5" thickBot="1" x14ac:dyDescent="0.3">
      <c r="A76" s="9" t="s">
        <v>63</v>
      </c>
      <c r="B76" s="16">
        <f>SUM(B74:B75)</f>
        <v>2778.86</v>
      </c>
      <c r="C76" s="16">
        <f>SUM(C74:C75)</f>
        <v>800</v>
      </c>
      <c r="D76" s="20">
        <f>SUM(D74:D75)</f>
        <v>206.48</v>
      </c>
      <c r="E76" s="18">
        <f>SUM(E74:E75)</f>
        <v>1200</v>
      </c>
    </row>
    <row r="77" spans="1:6" ht="15.75" x14ac:dyDescent="0.25">
      <c r="A77" s="9"/>
      <c r="B77" s="42"/>
      <c r="C77" s="42"/>
      <c r="D77" s="42"/>
      <c r="E77" s="75"/>
    </row>
    <row r="78" spans="1:6" ht="15.75" x14ac:dyDescent="0.25">
      <c r="A78" s="58" t="s">
        <v>64</v>
      </c>
      <c r="B78" s="10"/>
      <c r="C78" s="10"/>
      <c r="D78" s="10"/>
      <c r="E78" s="37"/>
    </row>
    <row r="79" spans="1:6" ht="15.75" x14ac:dyDescent="0.25">
      <c r="A79" s="1" t="s">
        <v>65</v>
      </c>
      <c r="B79" s="10">
        <v>1162.79</v>
      </c>
      <c r="C79" s="10">
        <v>1400</v>
      </c>
      <c r="D79" s="10">
        <v>11.35</v>
      </c>
      <c r="E79" s="34">
        <v>1000</v>
      </c>
      <c r="F79" s="73" t="s">
        <v>106</v>
      </c>
    </row>
    <row r="80" spans="1:6" ht="15.75" x14ac:dyDescent="0.25">
      <c r="A80" s="1" t="s">
        <v>66</v>
      </c>
      <c r="B80" s="10">
        <v>3343.37</v>
      </c>
      <c r="C80" s="10">
        <v>2000</v>
      </c>
      <c r="D80" s="10">
        <v>0</v>
      </c>
      <c r="E80" s="37">
        <v>2000</v>
      </c>
      <c r="F80" s="73" t="s">
        <v>107</v>
      </c>
    </row>
    <row r="81" spans="1:6" ht="15.75" x14ac:dyDescent="0.25">
      <c r="A81" s="1" t="s">
        <v>67</v>
      </c>
      <c r="B81" s="10">
        <v>48</v>
      </c>
      <c r="C81" s="10">
        <v>500</v>
      </c>
      <c r="D81" s="10">
        <v>87.52</v>
      </c>
      <c r="E81" s="37">
        <v>500</v>
      </c>
      <c r="F81" s="73" t="s">
        <v>106</v>
      </c>
    </row>
    <row r="82" spans="1:6" ht="15.75" x14ac:dyDescent="0.25">
      <c r="A82" s="1" t="s">
        <v>68</v>
      </c>
      <c r="B82" s="10">
        <v>250</v>
      </c>
      <c r="C82" s="10">
        <v>1000</v>
      </c>
      <c r="D82" s="10">
        <v>0</v>
      </c>
      <c r="E82" s="37">
        <v>1000</v>
      </c>
      <c r="F82" s="73" t="s">
        <v>108</v>
      </c>
    </row>
    <row r="83" spans="1:6" ht="15.75" x14ac:dyDescent="0.25">
      <c r="A83" s="1" t="s">
        <v>69</v>
      </c>
      <c r="B83" s="51"/>
      <c r="C83" s="51">
        <v>250</v>
      </c>
      <c r="D83" s="51">
        <v>0</v>
      </c>
      <c r="E83" s="37">
        <v>250</v>
      </c>
      <c r="F83" s="73" t="s">
        <v>102</v>
      </c>
    </row>
    <row r="84" spans="1:6" ht="15.75" x14ac:dyDescent="0.25">
      <c r="A84" s="1" t="s">
        <v>70</v>
      </c>
      <c r="B84" s="10">
        <v>344.99</v>
      </c>
      <c r="C84" s="10">
        <v>400</v>
      </c>
      <c r="D84" s="10">
        <v>271.98</v>
      </c>
      <c r="E84" s="34">
        <v>400</v>
      </c>
      <c r="F84" s="73" t="s">
        <v>93</v>
      </c>
    </row>
    <row r="85" spans="1:6" ht="15.75" x14ac:dyDescent="0.25">
      <c r="A85" s="1" t="s">
        <v>71</v>
      </c>
      <c r="B85" s="51">
        <v>4460.08</v>
      </c>
      <c r="C85" s="51">
        <v>3500</v>
      </c>
      <c r="D85" s="51">
        <v>331.38</v>
      </c>
      <c r="E85" s="37">
        <v>3500</v>
      </c>
      <c r="F85" s="73" t="s">
        <v>109</v>
      </c>
    </row>
    <row r="86" spans="1:6" ht="16.5" thickBot="1" x14ac:dyDescent="0.3">
      <c r="A86" s="1" t="s">
        <v>72</v>
      </c>
      <c r="B86" s="55">
        <v>321.11</v>
      </c>
      <c r="C86" s="56">
        <v>300</v>
      </c>
      <c r="D86" s="57">
        <v>273</v>
      </c>
      <c r="E86" s="47">
        <v>300</v>
      </c>
      <c r="F86" s="73" t="s">
        <v>93</v>
      </c>
    </row>
    <row r="87" spans="1:6" ht="16.5" thickBot="1" x14ac:dyDescent="0.3">
      <c r="A87" s="9" t="s">
        <v>73</v>
      </c>
      <c r="B87" s="16">
        <f>SUM(B79:B86)</f>
        <v>9930.34</v>
      </c>
      <c r="C87" s="16">
        <f>SUM(C79:C86)</f>
        <v>9350</v>
      </c>
      <c r="D87" s="20">
        <f>SUM(D79:D86)</f>
        <v>975.23</v>
      </c>
      <c r="E87" s="18">
        <f>SUM(E79:E86)</f>
        <v>8950</v>
      </c>
    </row>
    <row r="88" spans="1:6" ht="15.75" x14ac:dyDescent="0.25">
      <c r="A88" s="9"/>
      <c r="B88" s="50"/>
      <c r="C88" s="50"/>
      <c r="D88" s="50"/>
      <c r="E88" s="43"/>
    </row>
    <row r="89" spans="1:6" ht="15.75" x14ac:dyDescent="0.25">
      <c r="A89" s="9" t="s">
        <v>74</v>
      </c>
      <c r="B89" s="50"/>
      <c r="C89" s="50"/>
      <c r="D89" s="50"/>
      <c r="E89" s="40"/>
    </row>
    <row r="90" spans="1:6" ht="15.75" x14ac:dyDescent="0.25">
      <c r="A90" s="1" t="s">
        <v>75</v>
      </c>
      <c r="B90" s="10">
        <v>0</v>
      </c>
      <c r="C90" s="10">
        <v>0</v>
      </c>
      <c r="D90" s="10">
        <v>0</v>
      </c>
      <c r="E90" s="37"/>
      <c r="F90" s="73" t="s">
        <v>93</v>
      </c>
    </row>
    <row r="91" spans="1:6" ht="15.75" x14ac:dyDescent="0.25">
      <c r="A91" s="1" t="s">
        <v>74</v>
      </c>
      <c r="B91" s="51">
        <v>3500</v>
      </c>
      <c r="C91" s="51">
        <v>3500</v>
      </c>
      <c r="D91" s="51">
        <v>0</v>
      </c>
      <c r="E91" s="37">
        <v>3500</v>
      </c>
      <c r="F91" s="73" t="s">
        <v>93</v>
      </c>
    </row>
    <row r="92" spans="1:6" ht="15.75" x14ac:dyDescent="0.25">
      <c r="A92" s="1" t="s">
        <v>76</v>
      </c>
      <c r="B92" s="59">
        <v>0</v>
      </c>
      <c r="C92" s="56">
        <v>400</v>
      </c>
      <c r="D92" s="60">
        <v>0</v>
      </c>
      <c r="E92" s="37">
        <v>400</v>
      </c>
      <c r="F92" s="73" t="s">
        <v>93</v>
      </c>
    </row>
    <row r="93" spans="1:6" ht="16.5" thickBot="1" x14ac:dyDescent="0.3">
      <c r="A93" s="1" t="s">
        <v>77</v>
      </c>
      <c r="B93" s="10">
        <v>886.27</v>
      </c>
      <c r="C93" s="56">
        <v>1200</v>
      </c>
      <c r="D93" s="57">
        <v>100</v>
      </c>
      <c r="E93" s="47">
        <v>1200</v>
      </c>
      <c r="F93" s="73" t="s">
        <v>93</v>
      </c>
    </row>
    <row r="94" spans="1:6" ht="16.5" thickBot="1" x14ac:dyDescent="0.3">
      <c r="A94" s="9" t="s">
        <v>78</v>
      </c>
      <c r="B94" s="28">
        <f>SUM(B90:B93)</f>
        <v>4386.2700000000004</v>
      </c>
      <c r="C94" s="28">
        <f>SUM(C90:C93)</f>
        <v>5100</v>
      </c>
      <c r="D94" s="29">
        <f>SUM(D90:D93)</f>
        <v>100</v>
      </c>
      <c r="E94" s="30">
        <f>SUM(E91:E93)</f>
        <v>5100</v>
      </c>
    </row>
    <row r="95" spans="1:6" ht="15.75" x14ac:dyDescent="0.25">
      <c r="A95" s="1"/>
      <c r="B95" s="1"/>
      <c r="C95" s="1"/>
      <c r="D95" s="1"/>
      <c r="E95" s="33"/>
    </row>
    <row r="96" spans="1:6" ht="15.75" x14ac:dyDescent="0.25">
      <c r="A96" s="9" t="s">
        <v>79</v>
      </c>
      <c r="B96" s="42">
        <f>SUM(B94,B87,B76,B72,B69,B65,B63,B56,B48,B35)</f>
        <v>383832.37999999995</v>
      </c>
      <c r="C96" s="42">
        <f>SUM(C94,C87,C76,C72,C69,C65,C63,C56,C48,C35)</f>
        <v>369524.62</v>
      </c>
      <c r="D96" s="42">
        <f>SUM(D94,D87,D76,D72,D69,D65,D63,D56,D48,D35)</f>
        <v>282604.84000000003</v>
      </c>
      <c r="E96" s="22">
        <f>SUM(E94,E87,E76,E72,E69,E65,E63,E56,E48,E35)</f>
        <v>399913.2</v>
      </c>
    </row>
    <row r="97" spans="1:5" ht="16.5" thickBot="1" x14ac:dyDescent="0.3">
      <c r="A97" s="1"/>
      <c r="B97" s="10"/>
      <c r="C97" s="10"/>
      <c r="D97" s="10"/>
      <c r="E97" s="47"/>
    </row>
    <row r="98" spans="1:5" ht="16.5" thickBot="1" x14ac:dyDescent="0.3">
      <c r="A98" s="31" t="s">
        <v>81</v>
      </c>
      <c r="B98" s="61">
        <f>+B25-B96</f>
        <v>34189.870000000054</v>
      </c>
      <c r="C98" s="61">
        <f>+C25-C96</f>
        <v>102.38000000000466</v>
      </c>
      <c r="D98" s="61">
        <f>+D25-D96</f>
        <v>78452.579999999958</v>
      </c>
      <c r="E98" s="62">
        <f>+E25-E96</f>
        <v>-64545.200000000012</v>
      </c>
    </row>
    <row r="100" spans="1:5" ht="18.75" x14ac:dyDescent="0.3">
      <c r="A100" s="63" t="s">
        <v>82</v>
      </c>
      <c r="B100" s="66">
        <v>0</v>
      </c>
      <c r="C100" s="66">
        <v>0</v>
      </c>
      <c r="D100" s="66">
        <v>0</v>
      </c>
      <c r="E100" s="72">
        <v>64545.2</v>
      </c>
    </row>
    <row r="102" spans="1:5" ht="15.75" x14ac:dyDescent="0.25">
      <c r="A102" s="31" t="s">
        <v>83</v>
      </c>
      <c r="B102" s="64">
        <v>34189.870000000003</v>
      </c>
      <c r="C102" s="64">
        <v>120.38</v>
      </c>
      <c r="D102" s="64">
        <v>78452.58</v>
      </c>
      <c r="E102" s="65">
        <v>0</v>
      </c>
    </row>
  </sheetData>
  <mergeCells count="1">
    <mergeCell ref="A1:E1"/>
  </mergeCells>
  <pageMargins left="0.7" right="0.7" top="0.75" bottom="0.75" header="0.3" footer="0.3"/>
  <pageSetup scale="57" fitToHeight="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</dc:creator>
  <cp:lastModifiedBy>Sheila</cp:lastModifiedBy>
  <cp:lastPrinted>2021-02-15T15:46:22Z</cp:lastPrinted>
  <dcterms:created xsi:type="dcterms:W3CDTF">2021-01-20T20:17:18Z</dcterms:created>
  <dcterms:modified xsi:type="dcterms:W3CDTF">2021-02-15T15:54:11Z</dcterms:modified>
</cp:coreProperties>
</file>